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4040" windowHeight="4620" activeTab="0"/>
  </bookViews>
  <sheets>
    <sheet name="KQ DTHN 10-14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<sst xmlns="http://schemas.openxmlformats.org/spreadsheetml/2006/main" count="55" uniqueCount="50">
  <si>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STT</t>
  </si>
  <si>
    <t>Tổng số hộ dân</t>
  </si>
  <si>
    <t>Tam Kỳ</t>
  </si>
  <si>
    <t>Hội An</t>
  </si>
  <si>
    <t>Đông Giang</t>
  </si>
  <si>
    <t>Tây Giang</t>
  </si>
  <si>
    <t>Nam Giang</t>
  </si>
  <si>
    <t>Phước Sơn</t>
  </si>
  <si>
    <t>Nam Trà My</t>
  </si>
  <si>
    <t>Bắc Trà My</t>
  </si>
  <si>
    <t>Hiệp Đức</t>
  </si>
  <si>
    <t>Tiên Phước</t>
  </si>
  <si>
    <t>Đại Lộc</t>
  </si>
  <si>
    <t>Điện Bàn</t>
  </si>
  <si>
    <t>Duy Xuyên</t>
  </si>
  <si>
    <t>Thăng Bình</t>
  </si>
  <si>
    <t>Quế Sơn</t>
  </si>
  <si>
    <t>Núi Thành</t>
  </si>
  <si>
    <t>Phú Ninh</t>
  </si>
  <si>
    <t>Nông Sơn</t>
  </si>
  <si>
    <t>Toàn tỉnh</t>
  </si>
  <si>
    <t>Hộ nghèo</t>
  </si>
  <si>
    <t xml:space="preserve">Số hộ </t>
  </si>
  <si>
    <t>Tỷ lệ  (%)</t>
  </si>
  <si>
    <t>Kết quả điều tra năm 2010</t>
  </si>
  <si>
    <t>Khu vực đồng bằng</t>
  </si>
  <si>
    <t>Khu vực miền núi</t>
  </si>
  <si>
    <t>03 huyện 30b</t>
  </si>
  <si>
    <t>03 huyện 30a</t>
  </si>
  <si>
    <t>03 huyện miền núi thấp</t>
  </si>
  <si>
    <t>Kết quả điều tra năm 2014</t>
  </si>
  <si>
    <t>Tỷ lệ (%)</t>
  </si>
  <si>
    <t>Kết quả giảm nghèo năm 2014 với 2010</t>
  </si>
  <si>
    <t>A</t>
  </si>
  <si>
    <t>B</t>
  </si>
  <si>
    <t>7=5-2</t>
  </si>
  <si>
    <t>8=6-3</t>
  </si>
  <si>
    <t>Số đơn vị hành chính cấp xã</t>
  </si>
  <si>
    <t>Năm 2010</t>
  </si>
  <si>
    <t>Năm 2014</t>
  </si>
  <si>
    <t>Số xã đặc biệt khó khăn (135 và 257)</t>
  </si>
  <si>
    <t>Tốc độ giảm nghèo bình quân</t>
  </si>
  <si>
    <t>Số hộ giảm nghèo tương ứng với tỷ lệ giảm 1%</t>
  </si>
  <si>
    <t>Số hộ nghèo giảm BQ/năm</t>
  </si>
  <si>
    <t>Tỷ lệ hộ nghèo giảm BQ/năm</t>
  </si>
  <si>
    <t>11=7:8X100</t>
  </si>
  <si>
    <t>TỐC ĐỘ GIẢM NGHÈO BÌNH QUÂN GIAI ĐOẠN 2010-2014 CHIA THEO ĐỊA PHƯƠNG</t>
  </si>
  <si>
    <t>Phụ lục 2</t>
  </si>
  <si>
    <t>Huyện, thị xã,    thành phố</t>
  </si>
  <si>
    <r>
      <t>(</t>
    </r>
    <r>
      <rPr>
        <i/>
        <sz val="13"/>
        <color indexed="12"/>
        <rFont val="Times New Roman"/>
        <family val="1"/>
      </rPr>
      <t>Kèm</t>
    </r>
    <r>
      <rPr>
        <i/>
        <sz val="13"/>
        <rFont val="Times New Roman"/>
        <family val="1"/>
      </rPr>
      <t xml:space="preserve"> theo Báo cáo số   91   /BC-UBND ngày  30  tháng 6  năm 2015 của Ủy ban nhân dân tỉnh Quảng Nam)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</si>
</sst>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_ ;_ * \-#,##0_ ;_ * &quot;-&quot;??_ ;_ @_ "/>
    <numFmt numFmtId="187" formatCode="0.0%"/>
    <numFmt numFmtId="188" formatCode="_ * #,##0.00_ ;_ * \-#,##0.00_ ;_ * &quot;-&quot;??_ ;_ @_ "/>
    <numFmt numFmtId="189" formatCode="_(* #,##0.0_);_(* \(#,##0.0\);_(* &quot;-&quot;??_);_(@_)"/>
    <numFmt numFmtId="190" formatCode="_(* #,##0_);_(* \(#,##0\);_(* &quot;-&quot;??_);_(@_)"/>
    <numFmt numFmtId="191" formatCode="#,##0.00;[Red]#,##0.00"/>
    <numFmt numFmtId="192" formatCode="0.000"/>
    <numFmt numFmtId="193" formatCode="0.000000"/>
    <numFmt numFmtId="194" formatCode="0.00000"/>
    <numFmt numFmtId="195" formatCode="0.00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11" fillId="0" borderId="10" xfId="57" applyNumberFormat="1" applyFont="1" applyBorder="1" applyAlignment="1">
      <alignment horizontal="right" wrapText="1"/>
      <protection/>
    </xf>
    <xf numFmtId="4" fontId="11" fillId="0" borderId="10" xfId="57" applyNumberFormat="1" applyFont="1" applyBorder="1" applyAlignment="1">
      <alignment horizontal="right" wrapText="1"/>
      <protection/>
    </xf>
    <xf numFmtId="3" fontId="11" fillId="0" borderId="11" xfId="57" applyNumberFormat="1" applyFont="1" applyBorder="1" applyAlignment="1">
      <alignment horizontal="right" wrapText="1"/>
      <protection/>
    </xf>
    <xf numFmtId="4" fontId="11" fillId="0" borderId="11" xfId="57" applyNumberFormat="1" applyFont="1" applyBorder="1" applyAlignment="1">
      <alignment horizontal="right" wrapText="1"/>
      <protection/>
    </xf>
    <xf numFmtId="3" fontId="10" fillId="24" borderId="11" xfId="0" applyNumberFormat="1" applyFont="1" applyFill="1" applyBorder="1" applyAlignment="1">
      <alignment wrapText="1"/>
    </xf>
    <xf numFmtId="4" fontId="10" fillId="0" borderId="10" xfId="57" applyNumberFormat="1" applyFont="1" applyBorder="1" applyAlignment="1">
      <alignment horizontal="right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4" fillId="0" borderId="12" xfId="57" applyFont="1" applyBorder="1" applyAlignment="1">
      <alignment horizontal="right" wrapText="1"/>
      <protection/>
    </xf>
    <xf numFmtId="3" fontId="11" fillId="0" borderId="11" xfId="0" applyNumberFormat="1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5" fillId="0" borderId="11" xfId="0" applyFont="1" applyBorder="1" applyAlignment="1">
      <alignment wrapText="1"/>
    </xf>
    <xf numFmtId="3" fontId="12" fillId="0" borderId="11" xfId="0" applyNumberFormat="1" applyFont="1" applyBorder="1" applyAlignment="1">
      <alignment horizontal="right" wrapText="1"/>
    </xf>
    <xf numFmtId="2" fontId="12" fillId="0" borderId="11" xfId="0" applyNumberFormat="1" applyFont="1" applyBorder="1" applyAlignment="1">
      <alignment horizontal="right" wrapText="1"/>
    </xf>
    <xf numFmtId="3" fontId="10" fillId="0" borderId="11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3" fontId="12" fillId="0" borderId="11" xfId="0" applyNumberFormat="1" applyFont="1" applyBorder="1" applyAlignment="1">
      <alignment wrapText="1"/>
    </xf>
    <xf numFmtId="0" fontId="16" fillId="0" borderId="13" xfId="57" applyFont="1" applyBorder="1" applyAlignment="1">
      <alignment horizontal="right" wrapText="1"/>
      <protection/>
    </xf>
    <xf numFmtId="3" fontId="13" fillId="0" borderId="11" xfId="0" applyNumberFormat="1" applyFont="1" applyBorder="1" applyAlignment="1">
      <alignment horizontal="right" wrapText="1"/>
    </xf>
    <xf numFmtId="0" fontId="13" fillId="0" borderId="13" xfId="57" applyFont="1" applyBorder="1" applyAlignment="1">
      <alignment horizontal="right" wrapText="1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7" fillId="0" borderId="12" xfId="57" applyFont="1" applyBorder="1" applyAlignment="1">
      <alignment horizontal="center" vertical="center" wrapText="1"/>
      <protection/>
    </xf>
    <xf numFmtId="0" fontId="17" fillId="0" borderId="12" xfId="57" applyFont="1" applyBorder="1" applyAlignment="1">
      <alignment horizontal="right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14" fillId="0" borderId="11" xfId="57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3" fontId="14" fillId="0" borderId="16" xfId="57" applyNumberFormat="1" applyFont="1" applyBorder="1" applyAlignment="1">
      <alignment horizontal="center" vertical="center" wrapText="1"/>
      <protection/>
    </xf>
    <xf numFmtId="3" fontId="14" fillId="0" borderId="17" xfId="57" applyNumberFormat="1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3" fillId="0" borderId="19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4" fillId="0" borderId="19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16" fillId="0" borderId="19" xfId="57" applyFont="1" applyBorder="1" applyAlignment="1">
      <alignment horizontal="center" vertical="center"/>
      <protection/>
    </xf>
    <xf numFmtId="0" fontId="16" fillId="0" borderId="13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u bieu BCKT tinh CS 16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pane ySplit="7" topLeftCell="BM26" activePane="bottomLeft" state="frozen"/>
      <selection pane="topLeft" activeCell="A1" sqref="A1"/>
      <selection pane="bottomLeft" activeCell="A3" sqref="A3:P3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1.28125" style="15" customWidth="1"/>
    <col min="4" max="4" width="11.28125" style="0" customWidth="1"/>
    <col min="5" max="5" width="9.8515625" style="0" customWidth="1"/>
    <col min="6" max="6" width="11.28125" style="0" customWidth="1"/>
    <col min="7" max="7" width="11.57421875" style="0" customWidth="1"/>
    <col min="8" max="8" width="9.8515625" style="0" customWidth="1"/>
    <col min="9" max="9" width="12.00390625" style="0" customWidth="1"/>
    <col min="10" max="11" width="9.8515625" style="0" customWidth="1"/>
    <col min="12" max="12" width="12.140625" style="0" customWidth="1"/>
    <col min="13" max="13" width="11.28125" style="0" customWidth="1"/>
    <col min="14" max="14" width="12.00390625" style="0" customWidth="1"/>
    <col min="15" max="15" width="12.421875" style="0" customWidth="1"/>
    <col min="16" max="16" width="12.8515625" style="14" customWidth="1"/>
  </cols>
  <sheetData>
    <row r="1" spans="1:16" ht="20.25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9.5" customHeight="1">
      <c r="A2" s="43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 customHeight="1">
      <c r="A3" s="41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36" customHeight="1">
      <c r="A4" s="40" t="s">
        <v>0</v>
      </c>
      <c r="B4" s="40" t="s">
        <v>48</v>
      </c>
      <c r="C4" s="40" t="s">
        <v>37</v>
      </c>
      <c r="D4" s="40" t="s">
        <v>40</v>
      </c>
      <c r="E4" s="40"/>
      <c r="F4" s="40" t="s">
        <v>24</v>
      </c>
      <c r="G4" s="40"/>
      <c r="H4" s="40"/>
      <c r="I4" s="40" t="s">
        <v>30</v>
      </c>
      <c r="J4" s="40"/>
      <c r="K4" s="40"/>
      <c r="L4" s="40" t="s">
        <v>32</v>
      </c>
      <c r="M4" s="40"/>
      <c r="N4" s="38" t="s">
        <v>41</v>
      </c>
      <c r="O4" s="39"/>
      <c r="P4" s="36" t="s">
        <v>42</v>
      </c>
      <c r="Q4" s="37"/>
    </row>
    <row r="5" spans="1:17" ht="12.75" customHeight="1">
      <c r="A5" s="40"/>
      <c r="B5" s="40"/>
      <c r="C5" s="40"/>
      <c r="D5" s="40" t="s">
        <v>38</v>
      </c>
      <c r="E5" s="40" t="s">
        <v>39</v>
      </c>
      <c r="F5" s="40" t="s">
        <v>1</v>
      </c>
      <c r="G5" s="40" t="s">
        <v>21</v>
      </c>
      <c r="H5" s="40"/>
      <c r="I5" s="40" t="s">
        <v>1</v>
      </c>
      <c r="J5" s="40" t="s">
        <v>21</v>
      </c>
      <c r="K5" s="40"/>
      <c r="L5" s="40" t="s">
        <v>22</v>
      </c>
      <c r="M5" s="40" t="s">
        <v>31</v>
      </c>
      <c r="N5" s="40" t="s">
        <v>43</v>
      </c>
      <c r="O5" s="40" t="s">
        <v>44</v>
      </c>
      <c r="P5" s="36"/>
      <c r="Q5" s="37"/>
    </row>
    <row r="6" spans="1:17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6"/>
      <c r="Q6" s="37"/>
    </row>
    <row r="7" spans="1:17" ht="39.75" customHeight="1">
      <c r="A7" s="40"/>
      <c r="B7" s="40"/>
      <c r="C7" s="40"/>
      <c r="D7" s="40"/>
      <c r="E7" s="40"/>
      <c r="F7" s="40"/>
      <c r="G7" s="11" t="s">
        <v>22</v>
      </c>
      <c r="H7" s="11" t="s">
        <v>23</v>
      </c>
      <c r="I7" s="40"/>
      <c r="J7" s="11" t="s">
        <v>22</v>
      </c>
      <c r="K7" s="11" t="s">
        <v>23</v>
      </c>
      <c r="L7" s="40"/>
      <c r="M7" s="40"/>
      <c r="N7" s="40"/>
      <c r="O7" s="40"/>
      <c r="P7" s="36"/>
      <c r="Q7" s="37"/>
    </row>
    <row r="8" spans="1:16" s="35" customFormat="1" ht="21.75" customHeight="1">
      <c r="A8" s="31" t="s">
        <v>33</v>
      </c>
      <c r="B8" s="32" t="s">
        <v>34</v>
      </c>
      <c r="C8" s="33"/>
      <c r="D8" s="32"/>
      <c r="E8" s="32"/>
      <c r="F8" s="34">
        <v>1</v>
      </c>
      <c r="G8" s="34">
        <v>2</v>
      </c>
      <c r="H8" s="34">
        <v>3</v>
      </c>
      <c r="I8" s="34">
        <v>4</v>
      </c>
      <c r="J8" s="34">
        <v>5</v>
      </c>
      <c r="K8" s="34">
        <v>6</v>
      </c>
      <c r="L8" s="34" t="s">
        <v>35</v>
      </c>
      <c r="M8" s="34" t="s">
        <v>36</v>
      </c>
      <c r="N8" s="34">
        <v>9</v>
      </c>
      <c r="O8" s="34">
        <v>10</v>
      </c>
      <c r="P8" s="34" t="s">
        <v>45</v>
      </c>
    </row>
    <row r="9" spans="1:16" s="1" customFormat="1" ht="21.75" customHeight="1">
      <c r="A9" s="47" t="s">
        <v>20</v>
      </c>
      <c r="B9" s="48"/>
      <c r="C9" s="16">
        <f>C10+C20</f>
        <v>244</v>
      </c>
      <c r="D9" s="16">
        <f>D10+D20</f>
        <v>78</v>
      </c>
      <c r="E9" s="16">
        <f>E10+E20</f>
        <v>104</v>
      </c>
      <c r="F9" s="5">
        <f>F10+F20</f>
        <v>372728</v>
      </c>
      <c r="G9" s="5">
        <f>G10+G20</f>
        <v>90109</v>
      </c>
      <c r="H9" s="6">
        <f>G9/F9*100</f>
        <v>24.175538194071816</v>
      </c>
      <c r="I9" s="17">
        <f>I10+I20</f>
        <v>396314</v>
      </c>
      <c r="J9" s="17">
        <f>J10+J20</f>
        <v>47943</v>
      </c>
      <c r="K9" s="18">
        <f>J9/I9*100</f>
        <v>12.097225937009542</v>
      </c>
      <c r="L9" s="17">
        <f>J9-G9</f>
        <v>-42166</v>
      </c>
      <c r="M9" s="18">
        <f>K9-H9</f>
        <v>-12.078312257062274</v>
      </c>
      <c r="N9" s="17">
        <f>L9/4</f>
        <v>-10541.5</v>
      </c>
      <c r="O9" s="18">
        <f>M9/4</f>
        <v>-3.0195780642655685</v>
      </c>
      <c r="P9" s="17">
        <f>L9/M9</f>
        <v>3491.0506619288008</v>
      </c>
    </row>
    <row r="10" spans="1:16" ht="21.75" customHeight="1">
      <c r="A10" s="49" t="s">
        <v>25</v>
      </c>
      <c r="B10" s="50"/>
      <c r="C10" s="16">
        <f>SUM(C11:C19)</f>
        <v>142</v>
      </c>
      <c r="D10" s="16">
        <f>SUM(D11:D19)</f>
        <v>23</v>
      </c>
      <c r="E10" s="16">
        <f>SUM(E11:E19)</f>
        <v>24</v>
      </c>
      <c r="F10" s="5">
        <f>SUM(F11:F19)</f>
        <v>303361</v>
      </c>
      <c r="G10" s="5">
        <f>SUM(G11:G19)</f>
        <v>49910</v>
      </c>
      <c r="H10" s="6">
        <f>G10/F10*100</f>
        <v>16.452345555295505</v>
      </c>
      <c r="I10" s="7">
        <f>SUM(I11:I19)</f>
        <v>320010</v>
      </c>
      <c r="J10" s="7">
        <f>SUM(J11:J19)</f>
        <v>19728</v>
      </c>
      <c r="K10" s="8">
        <f>J10/I10*100</f>
        <v>6.16480734977032</v>
      </c>
      <c r="L10" s="17">
        <f aca="true" t="shared" si="0" ref="L10:L32">J10-G10</f>
        <v>-30182</v>
      </c>
      <c r="M10" s="18">
        <f aca="true" t="shared" si="1" ref="M10:M32">K10-H10</f>
        <v>-10.287538205525184</v>
      </c>
      <c r="N10" s="17">
        <f aca="true" t="shared" si="2" ref="N10:N32">L10/4</f>
        <v>-7545.5</v>
      </c>
      <c r="O10" s="18">
        <f aca="true" t="shared" si="3" ref="O10:O32">M10/4</f>
        <v>-2.571884551381296</v>
      </c>
      <c r="P10" s="17">
        <f aca="true" t="shared" si="4" ref="P10:P32">L10/M10</f>
        <v>2933.840866203538</v>
      </c>
    </row>
    <row r="11" spans="1:16" ht="21.75" customHeight="1">
      <c r="A11" s="12">
        <v>1</v>
      </c>
      <c r="B11" s="13" t="s">
        <v>2</v>
      </c>
      <c r="C11" s="19">
        <v>13</v>
      </c>
      <c r="D11" s="20">
        <v>3</v>
      </c>
      <c r="E11" s="20">
        <v>1</v>
      </c>
      <c r="F11" s="21">
        <v>26911</v>
      </c>
      <c r="G11" s="21">
        <v>2134</v>
      </c>
      <c r="H11" s="22">
        <f>G11/F11*100</f>
        <v>7.929842815205677</v>
      </c>
      <c r="I11" s="23">
        <v>29095</v>
      </c>
      <c r="J11" s="23">
        <v>589</v>
      </c>
      <c r="K11" s="24">
        <f>J11/I11*100</f>
        <v>2.024402818353669</v>
      </c>
      <c r="L11" s="25">
        <f t="shared" si="0"/>
        <v>-1545</v>
      </c>
      <c r="M11" s="24">
        <f t="shared" si="1"/>
        <v>-5.905439996852008</v>
      </c>
      <c r="N11" s="25">
        <f t="shared" si="2"/>
        <v>-386.25</v>
      </c>
      <c r="O11" s="24">
        <f t="shared" si="3"/>
        <v>-1.476359999213002</v>
      </c>
      <c r="P11" s="25">
        <f t="shared" si="4"/>
        <v>261.6231814773476</v>
      </c>
    </row>
    <row r="12" spans="1:16" ht="21.75" customHeight="1">
      <c r="A12" s="12">
        <v>2</v>
      </c>
      <c r="B12" s="13" t="s">
        <v>3</v>
      </c>
      <c r="C12" s="19">
        <v>13</v>
      </c>
      <c r="D12" s="20">
        <v>0</v>
      </c>
      <c r="E12" s="20">
        <v>0</v>
      </c>
      <c r="F12" s="21">
        <v>20093</v>
      </c>
      <c r="G12" s="26">
        <v>773</v>
      </c>
      <c r="H12" s="22">
        <f aca="true" t="shared" si="5" ref="H12:H19">G12/F12*100</f>
        <v>3.847110934156174</v>
      </c>
      <c r="I12" s="9">
        <v>21299</v>
      </c>
      <c r="J12" s="9">
        <v>154</v>
      </c>
      <c r="K12" s="24">
        <f>J12/I12*100</f>
        <v>0.7230386403117517</v>
      </c>
      <c r="L12" s="25">
        <f t="shared" si="0"/>
        <v>-619</v>
      </c>
      <c r="M12" s="24">
        <f t="shared" si="1"/>
        <v>-3.1240722938444225</v>
      </c>
      <c r="N12" s="25">
        <f t="shared" si="2"/>
        <v>-154.75</v>
      </c>
      <c r="O12" s="24">
        <f t="shared" si="3"/>
        <v>-0.7810180734611056</v>
      </c>
      <c r="P12" s="25">
        <f t="shared" si="4"/>
        <v>198.13882067315114</v>
      </c>
    </row>
    <row r="13" spans="1:16" s="2" customFormat="1" ht="21.75" customHeight="1">
      <c r="A13" s="12">
        <v>3</v>
      </c>
      <c r="B13" s="13" t="s">
        <v>12</v>
      </c>
      <c r="C13" s="19">
        <v>18</v>
      </c>
      <c r="D13" s="20">
        <v>1</v>
      </c>
      <c r="E13" s="20">
        <v>3</v>
      </c>
      <c r="F13" s="21">
        <v>38502</v>
      </c>
      <c r="G13" s="21">
        <v>7477</v>
      </c>
      <c r="H13" s="22">
        <v>19.41</v>
      </c>
      <c r="I13" s="23">
        <v>39900</v>
      </c>
      <c r="J13" s="23">
        <v>2829</v>
      </c>
      <c r="K13" s="24">
        <f aca="true" t="shared" si="6" ref="K13:K19">J13/I13*100</f>
        <v>7.090225563909774</v>
      </c>
      <c r="L13" s="25">
        <f t="shared" si="0"/>
        <v>-4648</v>
      </c>
      <c r="M13" s="24">
        <f t="shared" si="1"/>
        <v>-12.319774436090226</v>
      </c>
      <c r="N13" s="25">
        <f t="shared" si="2"/>
        <v>-1162</v>
      </c>
      <c r="O13" s="24">
        <f t="shared" si="3"/>
        <v>-3.0799436090225565</v>
      </c>
      <c r="P13" s="25">
        <f t="shared" si="4"/>
        <v>377.2796347946025</v>
      </c>
    </row>
    <row r="14" spans="1:16" ht="21.75" customHeight="1">
      <c r="A14" s="12">
        <v>4</v>
      </c>
      <c r="B14" s="13" t="s">
        <v>13</v>
      </c>
      <c r="C14" s="19">
        <v>20</v>
      </c>
      <c r="D14" s="20">
        <v>0</v>
      </c>
      <c r="E14" s="20">
        <v>0</v>
      </c>
      <c r="F14" s="21">
        <v>49654</v>
      </c>
      <c r="G14" s="21">
        <v>4565</v>
      </c>
      <c r="H14" s="22">
        <f t="shared" si="5"/>
        <v>9.193619849357553</v>
      </c>
      <c r="I14" s="23">
        <v>53392</v>
      </c>
      <c r="J14" s="23">
        <v>1828</v>
      </c>
      <c r="K14" s="24">
        <f t="shared" si="6"/>
        <v>3.42373389271801</v>
      </c>
      <c r="L14" s="25">
        <f t="shared" si="0"/>
        <v>-2737</v>
      </c>
      <c r="M14" s="24">
        <f t="shared" si="1"/>
        <v>-5.769885956639543</v>
      </c>
      <c r="N14" s="25">
        <f t="shared" si="2"/>
        <v>-684.25</v>
      </c>
      <c r="O14" s="24">
        <f t="shared" si="3"/>
        <v>-1.4424714891598858</v>
      </c>
      <c r="P14" s="25">
        <f t="shared" si="4"/>
        <v>474.359462313197</v>
      </c>
    </row>
    <row r="15" spans="1:16" ht="21.75" customHeight="1">
      <c r="A15" s="12">
        <v>5</v>
      </c>
      <c r="B15" s="13" t="s">
        <v>14</v>
      </c>
      <c r="C15" s="19">
        <v>14</v>
      </c>
      <c r="D15" s="20">
        <v>4</v>
      </c>
      <c r="E15" s="20">
        <v>4</v>
      </c>
      <c r="F15" s="21">
        <v>33244</v>
      </c>
      <c r="G15" s="21">
        <v>7647</v>
      </c>
      <c r="H15" s="22">
        <f t="shared" si="5"/>
        <v>23.002647094212488</v>
      </c>
      <c r="I15" s="23">
        <v>33667</v>
      </c>
      <c r="J15" s="23">
        <v>2670</v>
      </c>
      <c r="K15" s="24">
        <f t="shared" si="6"/>
        <v>7.930614548370809</v>
      </c>
      <c r="L15" s="25">
        <f t="shared" si="0"/>
        <v>-4977</v>
      </c>
      <c r="M15" s="24">
        <f t="shared" si="1"/>
        <v>-15.07203254584168</v>
      </c>
      <c r="N15" s="25">
        <f t="shared" si="2"/>
        <v>-1244.25</v>
      </c>
      <c r="O15" s="24">
        <f t="shared" si="3"/>
        <v>-3.76800813646042</v>
      </c>
      <c r="P15" s="25">
        <f t="shared" si="4"/>
        <v>330.2142551021187</v>
      </c>
    </row>
    <row r="16" spans="1:16" ht="21.75" customHeight="1">
      <c r="A16" s="12">
        <v>6</v>
      </c>
      <c r="B16" s="13" t="s">
        <v>15</v>
      </c>
      <c r="C16" s="19">
        <v>22</v>
      </c>
      <c r="D16" s="20">
        <v>8</v>
      </c>
      <c r="E16" s="20">
        <v>9</v>
      </c>
      <c r="F16" s="21">
        <v>49503</v>
      </c>
      <c r="G16" s="21">
        <v>10743</v>
      </c>
      <c r="H16" s="22">
        <f t="shared" si="5"/>
        <v>21.701715047572876</v>
      </c>
      <c r="I16" s="23">
        <v>52334</v>
      </c>
      <c r="J16" s="23">
        <v>4428</v>
      </c>
      <c r="K16" s="24">
        <f t="shared" si="6"/>
        <v>8.461038712882639</v>
      </c>
      <c r="L16" s="25">
        <f t="shared" si="0"/>
        <v>-6315</v>
      </c>
      <c r="M16" s="24">
        <f t="shared" si="1"/>
        <v>-13.240676334690237</v>
      </c>
      <c r="N16" s="25">
        <f t="shared" si="2"/>
        <v>-1578.75</v>
      </c>
      <c r="O16" s="24">
        <f t="shared" si="3"/>
        <v>-3.3101690836725592</v>
      </c>
      <c r="P16" s="25">
        <f t="shared" si="4"/>
        <v>476.93938288143636</v>
      </c>
    </row>
    <row r="17" spans="1:16" ht="21.75" customHeight="1">
      <c r="A17" s="12">
        <v>7</v>
      </c>
      <c r="B17" s="13" t="s">
        <v>16</v>
      </c>
      <c r="C17" s="19">
        <v>14</v>
      </c>
      <c r="D17" s="20">
        <v>0</v>
      </c>
      <c r="E17" s="20">
        <v>0</v>
      </c>
      <c r="F17" s="21">
        <v>25226</v>
      </c>
      <c r="G17" s="21">
        <v>6313</v>
      </c>
      <c r="H17" s="22">
        <f t="shared" si="5"/>
        <v>25.02576706572584</v>
      </c>
      <c r="I17" s="27">
        <v>27449</v>
      </c>
      <c r="J17" s="27">
        <v>3402</v>
      </c>
      <c r="K17" s="24">
        <f t="shared" si="6"/>
        <v>12.393894130933731</v>
      </c>
      <c r="L17" s="25">
        <f t="shared" si="0"/>
        <v>-2911</v>
      </c>
      <c r="M17" s="24">
        <f t="shared" si="1"/>
        <v>-12.63187293479211</v>
      </c>
      <c r="N17" s="25">
        <f t="shared" si="2"/>
        <v>-727.75</v>
      </c>
      <c r="O17" s="24">
        <f t="shared" si="3"/>
        <v>-3.1579682336980275</v>
      </c>
      <c r="P17" s="25">
        <f t="shared" si="4"/>
        <v>230.4488032002127</v>
      </c>
    </row>
    <row r="18" spans="1:16" ht="21.75" customHeight="1">
      <c r="A18" s="12">
        <v>8</v>
      </c>
      <c r="B18" s="13" t="s">
        <v>17</v>
      </c>
      <c r="C18" s="19">
        <v>17</v>
      </c>
      <c r="D18" s="20">
        <v>7</v>
      </c>
      <c r="E18" s="20">
        <v>7</v>
      </c>
      <c r="F18" s="21">
        <v>39412</v>
      </c>
      <c r="G18" s="21">
        <v>6765</v>
      </c>
      <c r="H18" s="22">
        <f t="shared" si="5"/>
        <v>17.16482289657972</v>
      </c>
      <c r="I18" s="23">
        <v>41356</v>
      </c>
      <c r="J18" s="23">
        <v>2882</v>
      </c>
      <c r="K18" s="24">
        <f t="shared" si="6"/>
        <v>6.968759067608087</v>
      </c>
      <c r="L18" s="25">
        <f t="shared" si="0"/>
        <v>-3883</v>
      </c>
      <c r="M18" s="24">
        <f t="shared" si="1"/>
        <v>-10.196063828971635</v>
      </c>
      <c r="N18" s="25">
        <f t="shared" si="2"/>
        <v>-970.75</v>
      </c>
      <c r="O18" s="24">
        <f t="shared" si="3"/>
        <v>-2.5490159572429087</v>
      </c>
      <c r="P18" s="25">
        <f t="shared" si="4"/>
        <v>380.8332377212703</v>
      </c>
    </row>
    <row r="19" spans="1:16" ht="21.75" customHeight="1">
      <c r="A19" s="12">
        <v>9</v>
      </c>
      <c r="B19" s="13" t="s">
        <v>18</v>
      </c>
      <c r="C19" s="19">
        <v>11</v>
      </c>
      <c r="D19" s="20">
        <v>0</v>
      </c>
      <c r="E19" s="20">
        <v>0</v>
      </c>
      <c r="F19" s="21">
        <v>20816</v>
      </c>
      <c r="G19" s="21">
        <v>3493</v>
      </c>
      <c r="H19" s="22">
        <f t="shared" si="5"/>
        <v>16.780361260568792</v>
      </c>
      <c r="I19" s="23">
        <v>21518</v>
      </c>
      <c r="J19" s="23">
        <v>946</v>
      </c>
      <c r="K19" s="24">
        <f t="shared" si="6"/>
        <v>4.396319360535366</v>
      </c>
      <c r="L19" s="25">
        <f t="shared" si="0"/>
        <v>-2547</v>
      </c>
      <c r="M19" s="24">
        <f t="shared" si="1"/>
        <v>-12.384041900033427</v>
      </c>
      <c r="N19" s="25">
        <f t="shared" si="2"/>
        <v>-636.75</v>
      </c>
      <c r="O19" s="24">
        <f t="shared" si="3"/>
        <v>-3.096010475008357</v>
      </c>
      <c r="P19" s="25">
        <f t="shared" si="4"/>
        <v>205.6679087942302</v>
      </c>
    </row>
    <row r="20" spans="1:16" s="1" customFormat="1" ht="21.75" customHeight="1">
      <c r="A20" s="49" t="s">
        <v>26</v>
      </c>
      <c r="B20" s="50"/>
      <c r="C20" s="16">
        <f>C21+C25+C29</f>
        <v>102</v>
      </c>
      <c r="D20" s="16">
        <f>D21+D25+D29</f>
        <v>55</v>
      </c>
      <c r="E20" s="16">
        <f>E21+E25+E29</f>
        <v>80</v>
      </c>
      <c r="F20" s="5">
        <f>F21+F25+F29</f>
        <v>69367</v>
      </c>
      <c r="G20" s="5">
        <f>G21+G25+G29</f>
        <v>40199</v>
      </c>
      <c r="H20" s="6">
        <f>G20/F20*100</f>
        <v>57.95118716392521</v>
      </c>
      <c r="I20" s="17">
        <f>I21+I25+I29</f>
        <v>76304</v>
      </c>
      <c r="J20" s="17">
        <f>J21+J25+J29</f>
        <v>28215</v>
      </c>
      <c r="K20" s="18">
        <f aca="true" t="shared" si="7" ref="K20:K32">J20/I20*100</f>
        <v>36.97709163346614</v>
      </c>
      <c r="L20" s="17">
        <f t="shared" si="0"/>
        <v>-11984</v>
      </c>
      <c r="M20" s="18">
        <f t="shared" si="1"/>
        <v>-20.974095530459074</v>
      </c>
      <c r="N20" s="17">
        <f t="shared" si="2"/>
        <v>-2996</v>
      </c>
      <c r="O20" s="18">
        <f t="shared" si="3"/>
        <v>-5.2435238826147685</v>
      </c>
      <c r="P20" s="17">
        <f t="shared" si="4"/>
        <v>571.3714797663887</v>
      </c>
    </row>
    <row r="21" spans="1:16" s="2" customFormat="1" ht="21.75" customHeight="1">
      <c r="A21" s="51" t="s">
        <v>28</v>
      </c>
      <c r="B21" s="52"/>
      <c r="C21" s="28">
        <f>C22+C23+C24</f>
        <v>32</v>
      </c>
      <c r="D21" s="28">
        <f>D22+D23+D24</f>
        <v>27</v>
      </c>
      <c r="E21" s="28">
        <f>E22+E23+E24</f>
        <v>31</v>
      </c>
      <c r="F21" s="29">
        <f>SUM(F22:F24)</f>
        <v>14658</v>
      </c>
      <c r="G21" s="29">
        <f>SUM(G22:G24)</f>
        <v>10991</v>
      </c>
      <c r="H21" s="6">
        <f aca="true" t="shared" si="8" ref="H21:H32">G21/F21*100</f>
        <v>74.98294446718515</v>
      </c>
      <c r="I21" s="17">
        <f>I22+I23+I24</f>
        <v>16926</v>
      </c>
      <c r="J21" s="17">
        <f>J22+J23+J24</f>
        <v>9089</v>
      </c>
      <c r="K21" s="18">
        <f t="shared" si="7"/>
        <v>53.698452085548865</v>
      </c>
      <c r="L21" s="17">
        <f t="shared" si="0"/>
        <v>-1902</v>
      </c>
      <c r="M21" s="18">
        <f t="shared" si="1"/>
        <v>-21.284492381636284</v>
      </c>
      <c r="N21" s="25">
        <f t="shared" si="2"/>
        <v>-475.5</v>
      </c>
      <c r="O21" s="18">
        <f t="shared" si="3"/>
        <v>-5.321123095409071</v>
      </c>
      <c r="P21" s="17">
        <f t="shared" si="4"/>
        <v>89.36083444681994</v>
      </c>
    </row>
    <row r="22" spans="1:16" s="2" customFormat="1" ht="21.75" customHeight="1">
      <c r="A22" s="12">
        <v>1</v>
      </c>
      <c r="B22" s="13" t="s">
        <v>5</v>
      </c>
      <c r="C22" s="19">
        <v>10</v>
      </c>
      <c r="D22" s="20">
        <v>10</v>
      </c>
      <c r="E22" s="20">
        <v>10</v>
      </c>
      <c r="F22" s="21">
        <v>3613</v>
      </c>
      <c r="G22" s="21">
        <v>2518</v>
      </c>
      <c r="H22" s="10">
        <f t="shared" si="8"/>
        <v>69.69277608635484</v>
      </c>
      <c r="I22" s="23">
        <v>4135</v>
      </c>
      <c r="J22" s="23">
        <v>1916</v>
      </c>
      <c r="K22" s="24">
        <f t="shared" si="7"/>
        <v>46.33615477629988</v>
      </c>
      <c r="L22" s="25">
        <f t="shared" si="0"/>
        <v>-602</v>
      </c>
      <c r="M22" s="24">
        <f t="shared" si="1"/>
        <v>-23.356621310054962</v>
      </c>
      <c r="N22" s="25">
        <f t="shared" si="2"/>
        <v>-150.5</v>
      </c>
      <c r="O22" s="24">
        <f t="shared" si="3"/>
        <v>-5.8391553275137404</v>
      </c>
      <c r="P22" s="25">
        <f t="shared" si="4"/>
        <v>25.774275825623832</v>
      </c>
    </row>
    <row r="23" spans="1:16" s="2" customFormat="1" ht="21.75" customHeight="1">
      <c r="A23" s="12">
        <v>2</v>
      </c>
      <c r="B23" s="13" t="s">
        <v>7</v>
      </c>
      <c r="C23" s="19">
        <v>12</v>
      </c>
      <c r="D23" s="20">
        <v>7</v>
      </c>
      <c r="E23" s="20">
        <v>11</v>
      </c>
      <c r="F23" s="21">
        <v>5457</v>
      </c>
      <c r="G23" s="21">
        <v>3736</v>
      </c>
      <c r="H23" s="10">
        <f t="shared" si="8"/>
        <v>68.46252519699469</v>
      </c>
      <c r="I23" s="23">
        <v>6279</v>
      </c>
      <c r="J23" s="23">
        <v>3073</v>
      </c>
      <c r="K23" s="24">
        <f t="shared" si="7"/>
        <v>48.94091415830547</v>
      </c>
      <c r="L23" s="25">
        <f t="shared" si="0"/>
        <v>-663</v>
      </c>
      <c r="M23" s="24">
        <f t="shared" si="1"/>
        <v>-19.521611038689223</v>
      </c>
      <c r="N23" s="25">
        <f t="shared" si="2"/>
        <v>-165.75</v>
      </c>
      <c r="O23" s="24">
        <f t="shared" si="3"/>
        <v>-4.880402759672306</v>
      </c>
      <c r="P23" s="25">
        <f t="shared" si="4"/>
        <v>33.96236092841019</v>
      </c>
    </row>
    <row r="24" spans="1:16" s="3" customFormat="1" ht="21.75" customHeight="1">
      <c r="A24" s="12">
        <v>3</v>
      </c>
      <c r="B24" s="13" t="s">
        <v>8</v>
      </c>
      <c r="C24" s="19">
        <v>10</v>
      </c>
      <c r="D24" s="20">
        <v>10</v>
      </c>
      <c r="E24" s="20">
        <v>10</v>
      </c>
      <c r="F24" s="21">
        <v>5588</v>
      </c>
      <c r="G24" s="21">
        <v>4737</v>
      </c>
      <c r="H24" s="10">
        <f t="shared" si="8"/>
        <v>84.77093772369363</v>
      </c>
      <c r="I24" s="23">
        <v>6512</v>
      </c>
      <c r="J24" s="23">
        <v>4100</v>
      </c>
      <c r="K24" s="24">
        <f t="shared" si="7"/>
        <v>62.960687960687956</v>
      </c>
      <c r="L24" s="25">
        <f t="shared" si="0"/>
        <v>-637</v>
      </c>
      <c r="M24" s="24">
        <f t="shared" si="1"/>
        <v>-21.81024976300568</v>
      </c>
      <c r="N24" s="25">
        <f t="shared" si="2"/>
        <v>-159.25</v>
      </c>
      <c r="O24" s="24">
        <f t="shared" si="3"/>
        <v>-5.45256244075142</v>
      </c>
      <c r="P24" s="25">
        <f t="shared" si="4"/>
        <v>29.206451412604768</v>
      </c>
    </row>
    <row r="25" spans="1:16" s="4" customFormat="1" ht="21.75" customHeight="1">
      <c r="A25" s="51" t="s">
        <v>27</v>
      </c>
      <c r="B25" s="52"/>
      <c r="C25" s="28">
        <f>C26+C27+C28</f>
        <v>36</v>
      </c>
      <c r="D25" s="28">
        <f>D26+D27+D28</f>
        <v>22</v>
      </c>
      <c r="E25" s="28">
        <f>E26+E27+E28</f>
        <v>31</v>
      </c>
      <c r="F25" s="29">
        <f>SUM(F26:F28)</f>
        <v>19426</v>
      </c>
      <c r="G25" s="29">
        <f>SUM(G26:G28)</f>
        <v>12574</v>
      </c>
      <c r="H25" s="6">
        <f t="shared" si="8"/>
        <v>64.7276845464841</v>
      </c>
      <c r="I25" s="17">
        <f>I26+I27+I28</f>
        <v>22125</v>
      </c>
      <c r="J25" s="17">
        <f>J26+J27+J28</f>
        <v>10399</v>
      </c>
      <c r="K25" s="18">
        <f t="shared" si="7"/>
        <v>47.001129943502825</v>
      </c>
      <c r="L25" s="17">
        <f t="shared" si="0"/>
        <v>-2175</v>
      </c>
      <c r="M25" s="18">
        <f t="shared" si="1"/>
        <v>-17.726554602981274</v>
      </c>
      <c r="N25" s="17">
        <f t="shared" si="2"/>
        <v>-543.75</v>
      </c>
      <c r="O25" s="18">
        <f t="shared" si="3"/>
        <v>-4.4316386507453185</v>
      </c>
      <c r="P25" s="17">
        <f t="shared" si="4"/>
        <v>122.69727810694842</v>
      </c>
    </row>
    <row r="26" spans="1:16" ht="21.75" customHeight="1">
      <c r="A26" s="12">
        <v>1</v>
      </c>
      <c r="B26" s="13" t="s">
        <v>9</v>
      </c>
      <c r="C26" s="19">
        <v>13</v>
      </c>
      <c r="D26" s="20">
        <v>8</v>
      </c>
      <c r="E26" s="20">
        <v>11</v>
      </c>
      <c r="F26" s="21">
        <v>8957</v>
      </c>
      <c r="G26" s="21">
        <v>5752</v>
      </c>
      <c r="H26" s="10">
        <f t="shared" si="8"/>
        <v>64.21793011052807</v>
      </c>
      <c r="I26" s="23">
        <v>10009</v>
      </c>
      <c r="J26" s="23">
        <v>4967</v>
      </c>
      <c r="K26" s="24">
        <f>J26/I26*100</f>
        <v>49.62533719652313</v>
      </c>
      <c r="L26" s="25">
        <f t="shared" si="0"/>
        <v>-785</v>
      </c>
      <c r="M26" s="24">
        <f t="shared" si="1"/>
        <v>-14.592592914004946</v>
      </c>
      <c r="N26" s="25">
        <f t="shared" si="2"/>
        <v>-196.25</v>
      </c>
      <c r="O26" s="24">
        <f t="shared" si="3"/>
        <v>-3.6481482285012365</v>
      </c>
      <c r="P26" s="25">
        <f t="shared" si="4"/>
        <v>53.794415058794115</v>
      </c>
    </row>
    <row r="27" spans="1:16" s="2" customFormat="1" ht="21.75" customHeight="1">
      <c r="A27" s="12">
        <v>2</v>
      </c>
      <c r="B27" s="13" t="s">
        <v>4</v>
      </c>
      <c r="C27" s="19">
        <v>11</v>
      </c>
      <c r="D27" s="20">
        <v>7</v>
      </c>
      <c r="E27" s="20">
        <v>9</v>
      </c>
      <c r="F27" s="21">
        <v>5417</v>
      </c>
      <c r="G27" s="21">
        <v>3178</v>
      </c>
      <c r="H27" s="10">
        <f t="shared" si="8"/>
        <v>58.66715894406498</v>
      </c>
      <c r="I27" s="23">
        <v>6173</v>
      </c>
      <c r="J27" s="23">
        <v>2023</v>
      </c>
      <c r="K27" s="24">
        <f>J27/I27*100</f>
        <v>32.7717479345537</v>
      </c>
      <c r="L27" s="25">
        <f t="shared" si="0"/>
        <v>-1155</v>
      </c>
      <c r="M27" s="24">
        <f t="shared" si="1"/>
        <v>-25.895411009511278</v>
      </c>
      <c r="N27" s="25">
        <f t="shared" si="2"/>
        <v>-288.75</v>
      </c>
      <c r="O27" s="24">
        <f t="shared" si="3"/>
        <v>-6.4738527523778195</v>
      </c>
      <c r="P27" s="25">
        <f t="shared" si="4"/>
        <v>44.60249731412926</v>
      </c>
    </row>
    <row r="28" spans="1:16" s="2" customFormat="1" ht="21.75" customHeight="1">
      <c r="A28" s="12">
        <v>3</v>
      </c>
      <c r="B28" s="13" t="s">
        <v>6</v>
      </c>
      <c r="C28" s="19">
        <v>12</v>
      </c>
      <c r="D28" s="20">
        <v>7</v>
      </c>
      <c r="E28" s="20">
        <v>11</v>
      </c>
      <c r="F28" s="21">
        <v>5052</v>
      </c>
      <c r="G28" s="21">
        <v>3644</v>
      </c>
      <c r="H28" s="10">
        <f t="shared" si="8"/>
        <v>72.1298495645289</v>
      </c>
      <c r="I28" s="23">
        <v>5943</v>
      </c>
      <c r="J28" s="23">
        <v>3409</v>
      </c>
      <c r="K28" s="24">
        <f>J28/I28*100</f>
        <v>57.36160188457008</v>
      </c>
      <c r="L28" s="25">
        <f t="shared" si="0"/>
        <v>-235</v>
      </c>
      <c r="M28" s="24">
        <f t="shared" si="1"/>
        <v>-14.768247679958819</v>
      </c>
      <c r="N28" s="25">
        <f t="shared" si="2"/>
        <v>-58.75</v>
      </c>
      <c r="O28" s="24">
        <f t="shared" si="3"/>
        <v>-3.6920619199897047</v>
      </c>
      <c r="P28" s="25">
        <f t="shared" si="4"/>
        <v>15.912517523585798</v>
      </c>
    </row>
    <row r="29" spans="1:16" s="2" customFormat="1" ht="21.75" customHeight="1">
      <c r="A29" s="45" t="s">
        <v>29</v>
      </c>
      <c r="B29" s="46"/>
      <c r="C29" s="30">
        <f>C30+C31+C32</f>
        <v>34</v>
      </c>
      <c r="D29" s="30">
        <f>D30+D31+D32</f>
        <v>6</v>
      </c>
      <c r="E29" s="30">
        <f>E30+E31+E32</f>
        <v>18</v>
      </c>
      <c r="F29" s="29">
        <f>SUM(F30:F32)</f>
        <v>35283</v>
      </c>
      <c r="G29" s="29">
        <f>SUM(G30:G32)</f>
        <v>16634</v>
      </c>
      <c r="H29" s="6">
        <f t="shared" si="8"/>
        <v>47.144517189581386</v>
      </c>
      <c r="I29" s="17">
        <f>I30+I31+I32</f>
        <v>37253</v>
      </c>
      <c r="J29" s="17">
        <f>J30+J31+J32</f>
        <v>8727</v>
      </c>
      <c r="K29" s="18">
        <f t="shared" si="7"/>
        <v>23.42630123748423</v>
      </c>
      <c r="L29" s="17">
        <f t="shared" si="0"/>
        <v>-7907</v>
      </c>
      <c r="M29" s="18">
        <f t="shared" si="1"/>
        <v>-23.718215952097157</v>
      </c>
      <c r="N29" s="17">
        <f t="shared" si="2"/>
        <v>-1976.75</v>
      </c>
      <c r="O29" s="18">
        <f t="shared" si="3"/>
        <v>-5.929553988024289</v>
      </c>
      <c r="P29" s="17">
        <f t="shared" si="4"/>
        <v>333.3724600522016</v>
      </c>
    </row>
    <row r="30" spans="1:16" s="2" customFormat="1" ht="21.75" customHeight="1">
      <c r="A30" s="12">
        <v>1</v>
      </c>
      <c r="B30" s="13" t="s">
        <v>10</v>
      </c>
      <c r="C30" s="19">
        <v>12</v>
      </c>
      <c r="D30" s="20">
        <v>4</v>
      </c>
      <c r="E30" s="20">
        <v>6</v>
      </c>
      <c r="F30" s="21">
        <v>10005</v>
      </c>
      <c r="G30" s="21">
        <v>4741</v>
      </c>
      <c r="H30" s="10">
        <f t="shared" si="8"/>
        <v>47.38630684657671</v>
      </c>
      <c r="I30" s="23">
        <v>10992</v>
      </c>
      <c r="J30" s="23">
        <v>2557</v>
      </c>
      <c r="K30" s="24">
        <f t="shared" si="7"/>
        <v>23.262372634643377</v>
      </c>
      <c r="L30" s="25">
        <f t="shared" si="0"/>
        <v>-2184</v>
      </c>
      <c r="M30" s="24">
        <f t="shared" si="1"/>
        <v>-24.12393421193333</v>
      </c>
      <c r="N30" s="25">
        <f t="shared" si="2"/>
        <v>-546</v>
      </c>
      <c r="O30" s="24">
        <f t="shared" si="3"/>
        <v>-6.030983552983333</v>
      </c>
      <c r="P30" s="25">
        <f t="shared" si="4"/>
        <v>90.532496930772</v>
      </c>
    </row>
    <row r="31" spans="1:16" s="2" customFormat="1" ht="21.75" customHeight="1">
      <c r="A31" s="12">
        <v>2</v>
      </c>
      <c r="B31" s="13" t="s">
        <v>11</v>
      </c>
      <c r="C31" s="19">
        <v>15</v>
      </c>
      <c r="D31" s="20">
        <v>2</v>
      </c>
      <c r="E31" s="20">
        <v>5</v>
      </c>
      <c r="F31" s="21">
        <v>17374</v>
      </c>
      <c r="G31" s="21">
        <v>7048</v>
      </c>
      <c r="H31" s="10">
        <f t="shared" si="8"/>
        <v>40.56636353171405</v>
      </c>
      <c r="I31" s="23">
        <v>17784</v>
      </c>
      <c r="J31" s="23">
        <v>2316</v>
      </c>
      <c r="K31" s="24">
        <f t="shared" si="7"/>
        <v>13.022941970310391</v>
      </c>
      <c r="L31" s="25">
        <f t="shared" si="0"/>
        <v>-4732</v>
      </c>
      <c r="M31" s="24">
        <f t="shared" si="1"/>
        <v>-27.54342156140366</v>
      </c>
      <c r="N31" s="25">
        <f t="shared" si="2"/>
        <v>-1183</v>
      </c>
      <c r="O31" s="24">
        <f t="shared" si="3"/>
        <v>-6.885855390350915</v>
      </c>
      <c r="P31" s="25">
        <f t="shared" si="4"/>
        <v>171.80145863326243</v>
      </c>
    </row>
    <row r="32" spans="1:16" s="2" customFormat="1" ht="21.75" customHeight="1">
      <c r="A32" s="12">
        <v>3</v>
      </c>
      <c r="B32" s="13" t="s">
        <v>19</v>
      </c>
      <c r="C32" s="19">
        <v>7</v>
      </c>
      <c r="D32" s="20">
        <v>0</v>
      </c>
      <c r="E32" s="20">
        <v>7</v>
      </c>
      <c r="F32" s="21">
        <v>7904</v>
      </c>
      <c r="G32" s="21">
        <v>4845</v>
      </c>
      <c r="H32" s="10">
        <f t="shared" si="8"/>
        <v>61.29807692307693</v>
      </c>
      <c r="I32" s="23">
        <v>8477</v>
      </c>
      <c r="J32" s="23">
        <v>3854</v>
      </c>
      <c r="K32" s="24">
        <f t="shared" si="7"/>
        <v>45.464197239589474</v>
      </c>
      <c r="L32" s="25">
        <f t="shared" si="0"/>
        <v>-991</v>
      </c>
      <c r="M32" s="24">
        <f t="shared" si="1"/>
        <v>-15.833879683487453</v>
      </c>
      <c r="N32" s="25">
        <f t="shared" si="2"/>
        <v>-247.75</v>
      </c>
      <c r="O32" s="24">
        <f t="shared" si="3"/>
        <v>-3.9584699208718632</v>
      </c>
      <c r="P32" s="25">
        <f t="shared" si="4"/>
        <v>62.58731402597911</v>
      </c>
    </row>
  </sheetData>
  <sheetProtection/>
  <mergeCells count="29">
    <mergeCell ref="A29:B29"/>
    <mergeCell ref="A9:B9"/>
    <mergeCell ref="A10:B10"/>
    <mergeCell ref="A20:B20"/>
    <mergeCell ref="A21:B21"/>
    <mergeCell ref="A25:B25"/>
    <mergeCell ref="A1:P1"/>
    <mergeCell ref="A2:P2"/>
    <mergeCell ref="D5:D7"/>
    <mergeCell ref="E5:E7"/>
    <mergeCell ref="L5:L7"/>
    <mergeCell ref="M5:M7"/>
    <mergeCell ref="L4:M4"/>
    <mergeCell ref="J5:K6"/>
    <mergeCell ref="I5:I7"/>
    <mergeCell ref="I4:K4"/>
    <mergeCell ref="A3:P3"/>
    <mergeCell ref="A4:A7"/>
    <mergeCell ref="B4:B7"/>
    <mergeCell ref="F4:H4"/>
    <mergeCell ref="F5:F7"/>
    <mergeCell ref="G5:H6"/>
    <mergeCell ref="C4:C7"/>
    <mergeCell ref="D4:E4"/>
    <mergeCell ref="P4:P7"/>
    <mergeCell ref="Q4:Q7"/>
    <mergeCell ref="N4:O4"/>
    <mergeCell ref="N5:N7"/>
    <mergeCell ref="O5:O7"/>
  </mergeCells>
  <printOptions horizontalCentered="1"/>
  <pageMargins left="0.25" right="0.25" top="0.75" bottom="0.25" header="0.25" footer="0.25"/>
  <pageSetup horizontalDpi="600" verticalDpi="600" orientation="landscape" paperSize="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NP-COMPUTER</cp:lastModifiedBy>
  <cp:lastPrinted>2015-06-29T10:55:51Z</cp:lastPrinted>
  <dcterms:created xsi:type="dcterms:W3CDTF">2008-04-01T09:29:39Z</dcterms:created>
  <dcterms:modified xsi:type="dcterms:W3CDTF">2015-06-30T09:48:29Z</dcterms:modified>
  <cp:category/>
  <cp:version/>
  <cp:contentType/>
  <cp:contentStatus/>
</cp:coreProperties>
</file>